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FFH\Fichiers compétition\"/>
    </mc:Choice>
  </mc:AlternateContent>
  <xr:revisionPtr revIDLastSave="0" documentId="13_ncr:1_{D2751E77-A117-4F02-B83D-8F2DAB480EB1}" xr6:coauthVersionLast="47" xr6:coauthVersionMax="47" xr10:uidLastSave="{00000000-0000-0000-0000-000000000000}"/>
  <bookViews>
    <workbookView xWindow="-108" yWindow="-108" windowWidth="23256" windowHeight="12456" tabRatio="746" xr2:uid="{62ED8C09-1B6F-4AD2-9543-B6839C4201BA}"/>
  </bookViews>
  <sheets>
    <sheet name="Calculateur score individuel" sheetId="1" r:id="rId1"/>
    <sheet name="Calculateur score 1er pas" sheetId="3" r:id="rId2"/>
    <sheet name="calculateur score équipe" sheetId="2" r:id="rId3"/>
    <sheet name="Calculateur score équipe 1er p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" l="1"/>
  <c r="H9" i="3" s="1"/>
  <c r="F4" i="3"/>
  <c r="H4" i="3" s="1"/>
  <c r="F4" i="1"/>
  <c r="G4" i="1" s="1"/>
  <c r="F8" i="4"/>
  <c r="H8" i="4" s="1"/>
  <c r="F6" i="4"/>
  <c r="H6" i="4" s="1"/>
  <c r="F4" i="4"/>
  <c r="H4" i="4" s="1"/>
  <c r="F8" i="2"/>
  <c r="G8" i="2" s="1"/>
  <c r="F6" i="2"/>
  <c r="G6" i="2" s="1"/>
  <c r="F4" i="2"/>
  <c r="H4" i="2" s="1"/>
  <c r="F9" i="1"/>
  <c r="H9" i="1" s="1"/>
  <c r="G9" i="3" l="1"/>
  <c r="I9" i="3" s="1"/>
  <c r="K9" i="3" s="1"/>
  <c r="G4" i="3"/>
  <c r="K4" i="3" s="1"/>
  <c r="G6" i="4"/>
  <c r="J6" i="4" s="1"/>
  <c r="G4" i="4"/>
  <c r="J4" i="4" s="1"/>
  <c r="H4" i="1"/>
  <c r="J4" i="1" s="1"/>
  <c r="G8" i="4"/>
  <c r="J8" i="4" s="1"/>
  <c r="G9" i="1"/>
  <c r="I9" i="1" s="1"/>
  <c r="J9" i="1" s="1"/>
  <c r="H8" i="2"/>
  <c r="J8" i="2" s="1"/>
  <c r="H6" i="2"/>
  <c r="J6" i="2" s="1"/>
  <c r="G4" i="2"/>
  <c r="J4" i="2" s="1"/>
  <c r="K8" i="2" l="1"/>
  <c r="K8" i="4"/>
</calcChain>
</file>

<file path=xl/sharedStrings.xml><?xml version="1.0" encoding="utf-8"?>
<sst xmlns="http://schemas.openxmlformats.org/spreadsheetml/2006/main" count="105" uniqueCount="21">
  <si>
    <t>F</t>
  </si>
  <si>
    <t>Année</t>
  </si>
  <si>
    <t>Genre
F/H</t>
  </si>
  <si>
    <t>Poids de corps</t>
  </si>
  <si>
    <t>Charge soulevée</t>
  </si>
  <si>
    <t>Bonus âge</t>
  </si>
  <si>
    <t>score homme</t>
  </si>
  <si>
    <t>score femme</t>
  </si>
  <si>
    <t>Score</t>
  </si>
  <si>
    <t>H</t>
  </si>
  <si>
    <t>Score équipe</t>
  </si>
  <si>
    <t>Note</t>
  </si>
  <si>
    <t xml:space="preserve">Score </t>
  </si>
  <si>
    <t>charge homme</t>
  </si>
  <si>
    <t>charge femme</t>
  </si>
  <si>
    <t>charge</t>
  </si>
  <si>
    <t>Charge</t>
  </si>
  <si>
    <t>Votre score --&gt; votre charge</t>
  </si>
  <si>
    <t>Votre charge --&gt; votre score</t>
  </si>
  <si>
    <t>Championnat par équipe : Vos charges --&gt; Votre score</t>
  </si>
  <si>
    <t>Championnat par équipe 1er pas : Votre charge --&gt; votre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</si>
</sst>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000000000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9" xfId="0" applyNumberForma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49" fontId="0" fillId="3" borderId="9" xfId="0" applyNumberForma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1" fontId="0" fillId="3" borderId="0" xfId="0" applyNumberFormat="1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10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/>
    <xf numFmtId="0" fontId="2" fillId="2" borderId="1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0" fillId="3" borderId="14" xfId="0" applyNumberFormat="1" applyFill="1" applyBorder="1" applyAlignment="1" applyProtection="1">
      <alignment horizontal="center" vertical="center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C4543-0EC1-45F5-A19E-0943A2811149}">
  <dimension ref="A1:J9"/>
  <sheetViews>
    <sheetView tabSelected="1" workbookViewId="0">
      <selection activeCell="C9" sqref="C9"/>
    </sheetView>
  </sheetViews>
  <sheetFormatPr baseColWidth="10" defaultRowHeight="14.4" x14ac:dyDescent="0.3"/>
  <cols>
    <col min="1" max="2" width="10.77734375" style="12" customWidth="1"/>
    <col min="3" max="3" width="12.109375" style="12" customWidth="1"/>
    <col min="4" max="4" width="11.88671875" style="12" customWidth="1"/>
    <col min="5" max="5" width="13.109375" style="12" customWidth="1"/>
    <col min="6" max="6" width="15.21875" style="12" hidden="1" customWidth="1"/>
    <col min="7" max="7" width="14.33203125" style="12" hidden="1" customWidth="1"/>
    <col min="8" max="8" width="27.33203125" style="12" hidden="1" customWidth="1"/>
    <col min="9" max="9" width="32.33203125" style="12" hidden="1" customWidth="1"/>
    <col min="10" max="10" width="14.109375" style="12" customWidth="1"/>
    <col min="11" max="16384" width="11.5546875" style="12"/>
  </cols>
  <sheetData>
    <row r="1" spans="1:10" ht="15" thickBot="1" x14ac:dyDescent="0.35"/>
    <row r="2" spans="1:10" ht="24.6" customHeight="1" thickBot="1" x14ac:dyDescent="0.35">
      <c r="B2" s="45" t="s">
        <v>18</v>
      </c>
      <c r="C2" s="46"/>
      <c r="D2" s="46"/>
      <c r="E2" s="46"/>
      <c r="F2" s="46"/>
      <c r="G2" s="46"/>
      <c r="H2" s="46"/>
      <c r="I2" s="46"/>
      <c r="J2" s="47"/>
    </row>
    <row r="3" spans="1:10" ht="28.8" x14ac:dyDescent="0.3">
      <c r="A3" s="13" t="s">
        <v>0</v>
      </c>
      <c r="B3" s="14" t="s">
        <v>1</v>
      </c>
      <c r="C3" s="15" t="s">
        <v>2</v>
      </c>
      <c r="D3" s="15" t="s">
        <v>3</v>
      </c>
      <c r="E3" s="16" t="s">
        <v>4</v>
      </c>
      <c r="F3" s="15" t="s">
        <v>5</v>
      </c>
      <c r="G3" s="16" t="s">
        <v>6</v>
      </c>
      <c r="H3" s="16" t="s">
        <v>7</v>
      </c>
      <c r="I3" s="17"/>
      <c r="J3" s="18" t="s">
        <v>8</v>
      </c>
    </row>
    <row r="4" spans="1:10" ht="38.4" customHeight="1" thickBot="1" x14ac:dyDescent="0.35">
      <c r="A4" s="13" t="s">
        <v>9</v>
      </c>
      <c r="B4" s="7"/>
      <c r="C4" s="8"/>
      <c r="D4" s="2"/>
      <c r="E4" s="9"/>
      <c r="F4" s="19" t="str">
        <f ca="1">IF(AND(B4&gt;=YEAR(TODAY())-20,B4&lt;=YEAR(TODAY())-18),"1,25",IF(AND(B4&gt;=YEAR(TODAY())-17,B4&lt;=YEAR(TODAY())-15),"1,5",IF(B4&gt;=YEAR(TODAY())-14,"1,75","1")))</f>
        <v>1</v>
      </c>
      <c r="G4" s="20">
        <f ca="1">F4*E4*500/(-0.000000793954283*D4^4+0.000493457474*D4^3-0.1231642956*D4^2+16.0233664*D4+45.59224)</f>
        <v>0</v>
      </c>
      <c r="H4" s="20">
        <f ca="1">1.25*F4*E4*500/(-0.00000255986906*D4^4+0.00116119212*D4^3-0.205352889*D4^2+17.3690866*D4+55.4261)</f>
        <v>0</v>
      </c>
      <c r="I4" s="21"/>
      <c r="J4" s="5">
        <f ca="1">IF(C4="F",H4,G4)</f>
        <v>0</v>
      </c>
    </row>
    <row r="5" spans="1:10" ht="29.4" customHeight="1" x14ac:dyDescent="0.3">
      <c r="A5" s="13"/>
      <c r="B5" s="22"/>
      <c r="C5" s="23"/>
      <c r="D5" s="24"/>
      <c r="E5" s="25"/>
      <c r="F5" s="26"/>
      <c r="I5" s="27"/>
      <c r="J5" s="28"/>
    </row>
    <row r="6" spans="1:10" ht="4.8" customHeight="1" thickBot="1" x14ac:dyDescent="0.35">
      <c r="E6" s="29"/>
      <c r="J6" s="28"/>
    </row>
    <row r="7" spans="1:10" ht="25.8" customHeight="1" thickBot="1" x14ac:dyDescent="0.35">
      <c r="B7" s="45" t="s">
        <v>17</v>
      </c>
      <c r="C7" s="46"/>
      <c r="D7" s="46"/>
      <c r="E7" s="46"/>
      <c r="F7" s="46"/>
      <c r="G7" s="46"/>
      <c r="H7" s="46"/>
      <c r="I7" s="46"/>
      <c r="J7" s="47"/>
    </row>
    <row r="8" spans="1:10" ht="31.2" customHeight="1" x14ac:dyDescent="0.3">
      <c r="A8" s="13" t="s">
        <v>0</v>
      </c>
      <c r="B8" s="14" t="s">
        <v>1</v>
      </c>
      <c r="C8" s="15" t="s">
        <v>2</v>
      </c>
      <c r="D8" s="15" t="s">
        <v>3</v>
      </c>
      <c r="E8" s="16" t="s">
        <v>12</v>
      </c>
      <c r="F8" s="15" t="s">
        <v>5</v>
      </c>
      <c r="G8" s="16" t="s">
        <v>13</v>
      </c>
      <c r="H8" s="16" t="s">
        <v>14</v>
      </c>
      <c r="I8" s="17" t="s">
        <v>15</v>
      </c>
      <c r="J8" s="18" t="s">
        <v>16</v>
      </c>
    </row>
    <row r="9" spans="1:10" ht="36.6" customHeight="1" thickBot="1" x14ac:dyDescent="0.35">
      <c r="A9" s="13" t="s">
        <v>9</v>
      </c>
      <c r="B9" s="7"/>
      <c r="C9" s="8"/>
      <c r="D9" s="2"/>
      <c r="E9" s="10"/>
      <c r="F9" s="19" t="str">
        <f ca="1">IF(AND(B9&gt;=YEAR(TODAY())-20,B9&lt;=YEAR(TODAY())-18),"1,25",IF(AND(B9&gt;=YEAR(TODAY())-17,B9&lt;=YEAR(TODAY())-15),"1,5",IF(B9&gt;=YEAR(TODAY())-14,"1,75","1")))</f>
        <v>1</v>
      </c>
      <c r="G9" s="20">
        <f ca="1">E9*(-0.000000793954283*D9^4+0.000493457474*D9^3-0.1231642956*D9^2+16.0233664*D9+45.59224)/(F9*500)</f>
        <v>0</v>
      </c>
      <c r="H9" s="20">
        <f ca="1">E9*(-0.00000255986906*D9^4+0.00116119212*D9^3-0.205352889*D9^2+17.3690866*D9+55.4261)/(500*1.25*F9)</f>
        <v>0</v>
      </c>
      <c r="I9" s="30">
        <f ca="1">IF(C9="F",H9,G9)</f>
        <v>0</v>
      </c>
      <c r="J9" s="6">
        <f ca="1">ROUNDUP(I9,0)</f>
        <v>0</v>
      </c>
    </row>
  </sheetData>
  <sheetProtection algorithmName="SHA-512" hashValue="r13eSuPfBwDeS+QJ7p++zLYXQNlLsMjw45zP/JvEJabi2HnNhI5dDia2IutF9wDbEM2S4LOBhwmKb0UsibqeXw==" saltValue="JIc2rUpJMf+9EFPbenMRtg==" spinCount="100000" sheet="1" selectLockedCells="1"/>
  <mergeCells count="2">
    <mergeCell ref="B2:J2"/>
    <mergeCell ref="B7:J7"/>
  </mergeCells>
  <dataValidations count="1">
    <dataValidation type="list" allowBlank="1" showInputMessage="1" showErrorMessage="1" sqref="C9 C4" xr:uid="{C63028A7-705C-4F38-87F0-90F9C768A325}">
      <formula1>$A$3:$A$4</formula1>
    </dataValidation>
  </dataValidations>
  <pageMargins left="0.7" right="0.7" top="0.75" bottom="0.75" header="0.3" footer="0.3"/>
  <ignoredErrors>
    <ignoredError sqref="J4 J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B4B7B-753A-4DE1-A387-7951D31F8778}">
  <dimension ref="A1:M10"/>
  <sheetViews>
    <sheetView workbookViewId="0">
      <selection activeCell="D9" sqref="D9"/>
    </sheetView>
  </sheetViews>
  <sheetFormatPr baseColWidth="10" defaultRowHeight="14.4" x14ac:dyDescent="0.3"/>
  <cols>
    <col min="5" max="5" width="10.77734375" customWidth="1"/>
    <col min="6" max="6" width="16.21875" hidden="1" customWidth="1"/>
    <col min="7" max="7" width="24.6640625" hidden="1" customWidth="1"/>
    <col min="8" max="8" width="28.109375" hidden="1" customWidth="1"/>
    <col min="9" max="9" width="31.109375" hidden="1" customWidth="1"/>
    <col min="10" max="10" width="11.44140625" customWidth="1"/>
  </cols>
  <sheetData>
    <row r="1" spans="1:13" ht="15" thickBot="1" x14ac:dyDescent="0.35"/>
    <row r="2" spans="1:13" ht="23.4" customHeight="1" thickBot="1" x14ac:dyDescent="0.35">
      <c r="A2" s="12"/>
      <c r="B2" s="45" t="s">
        <v>18</v>
      </c>
      <c r="C2" s="46"/>
      <c r="D2" s="46"/>
      <c r="E2" s="46"/>
      <c r="F2" s="46"/>
      <c r="G2" s="46"/>
      <c r="H2" s="46"/>
      <c r="I2" s="46"/>
      <c r="J2" s="46"/>
      <c r="K2" s="47"/>
      <c r="L2" s="12"/>
    </row>
    <row r="3" spans="1:13" ht="28.8" x14ac:dyDescent="0.3">
      <c r="A3" s="13" t="s">
        <v>0</v>
      </c>
      <c r="B3" s="14" t="s">
        <v>1</v>
      </c>
      <c r="C3" s="15" t="s">
        <v>2</v>
      </c>
      <c r="D3" s="15" t="s">
        <v>3</v>
      </c>
      <c r="E3" s="16" t="s">
        <v>4</v>
      </c>
      <c r="F3" s="15" t="s">
        <v>5</v>
      </c>
      <c r="G3" s="16" t="s">
        <v>6</v>
      </c>
      <c r="H3" s="16" t="s">
        <v>7</v>
      </c>
      <c r="I3" s="31"/>
      <c r="J3" s="32" t="s">
        <v>11</v>
      </c>
      <c r="K3" s="18" t="s">
        <v>8</v>
      </c>
      <c r="L3" s="12"/>
    </row>
    <row r="4" spans="1:13" ht="36.6" customHeight="1" thickBot="1" x14ac:dyDescent="0.35">
      <c r="A4" s="13" t="s">
        <v>9</v>
      </c>
      <c r="B4" s="7"/>
      <c r="C4" s="8"/>
      <c r="D4" s="2"/>
      <c r="E4" s="9"/>
      <c r="F4" s="19" t="str">
        <f ca="1">IF(AND(B4&gt;=YEAR(TODAY())-20,B4&lt;=YEAR(TODAY())-18),"1,25",IF(AND(B4&gt;=YEAR(TODAY())-17,B4&lt;=YEAR(TODAY())-15),"1,5",IF(B4&gt;=YEAR(TODAY())-14,"1,75","1")))</f>
        <v>1</v>
      </c>
      <c r="G4" s="20">
        <f ca="1">J4*F4*E4*500/(-0.000000793954283*D4^4+0.000493457474*D4^3-0.1231642956*D4^2+16.0233664*D4+45.59224)</f>
        <v>0</v>
      </c>
      <c r="H4" s="20">
        <f ca="1">J4*1.25*F4*E4*500/(-0.00000255986906*D4^4+0.00116119212*D4^3-0.205352889*D4^2+17.3690866*D4+55.4261)</f>
        <v>0</v>
      </c>
      <c r="I4" s="21"/>
      <c r="J4" s="3"/>
      <c r="K4" s="5">
        <f ca="1">IF(C4="F",H4,G4)</f>
        <v>0</v>
      </c>
      <c r="L4" s="12"/>
    </row>
    <row r="5" spans="1:13" x14ac:dyDescent="0.3">
      <c r="A5" s="13"/>
      <c r="B5" s="22"/>
      <c r="C5" s="23"/>
      <c r="D5" s="24"/>
      <c r="E5" s="25"/>
      <c r="F5" s="26"/>
      <c r="G5" s="12"/>
      <c r="H5" s="12"/>
      <c r="I5" s="27"/>
      <c r="J5" s="27"/>
      <c r="K5" s="28"/>
      <c r="L5" s="12"/>
    </row>
    <row r="6" spans="1:13" ht="15" thickBot="1" x14ac:dyDescent="0.35">
      <c r="A6" s="12"/>
      <c r="B6" s="12"/>
      <c r="C6" s="12"/>
      <c r="D6" s="12"/>
      <c r="E6" s="29"/>
      <c r="F6" s="12"/>
      <c r="G6" s="12"/>
      <c r="H6" s="12"/>
      <c r="I6" s="12"/>
      <c r="J6" s="12"/>
      <c r="K6" s="28"/>
      <c r="L6" s="12"/>
    </row>
    <row r="7" spans="1:13" ht="25.8" customHeight="1" thickBot="1" x14ac:dyDescent="0.35">
      <c r="A7" s="12"/>
      <c r="B7" s="45" t="s">
        <v>17</v>
      </c>
      <c r="C7" s="46"/>
      <c r="D7" s="46"/>
      <c r="E7" s="46"/>
      <c r="F7" s="46"/>
      <c r="G7" s="46"/>
      <c r="H7" s="46"/>
      <c r="I7" s="46"/>
      <c r="J7" s="46"/>
      <c r="K7" s="47"/>
      <c r="L7" s="12"/>
    </row>
    <row r="8" spans="1:13" ht="40.200000000000003" customHeight="1" x14ac:dyDescent="0.3">
      <c r="A8" s="13"/>
      <c r="B8" s="14" t="s">
        <v>1</v>
      </c>
      <c r="C8" s="15" t="s">
        <v>2</v>
      </c>
      <c r="D8" s="15" t="s">
        <v>3</v>
      </c>
      <c r="E8" s="16" t="s">
        <v>12</v>
      </c>
      <c r="F8" s="15" t="s">
        <v>5</v>
      </c>
      <c r="G8" s="16" t="s">
        <v>13</v>
      </c>
      <c r="H8" s="16" t="s">
        <v>14</v>
      </c>
      <c r="I8" s="31" t="s">
        <v>15</v>
      </c>
      <c r="J8" s="32" t="s">
        <v>11</v>
      </c>
      <c r="K8" s="18" t="s">
        <v>16</v>
      </c>
      <c r="L8" s="12"/>
    </row>
    <row r="9" spans="1:13" ht="40.200000000000003" customHeight="1" thickBot="1" x14ac:dyDescent="0.35">
      <c r="A9" s="13"/>
      <c r="B9" s="7"/>
      <c r="C9" s="8"/>
      <c r="D9" s="2"/>
      <c r="E9" s="10"/>
      <c r="F9" s="19" t="str">
        <f ca="1">IF(AND(B9&gt;=YEAR(TODAY())-20,B9&lt;=YEAR(TODAY())-18),"1,25",IF(AND(B9&gt;=YEAR(TODAY())-17,B9&lt;=YEAR(TODAY())-15),"1,5",IF(B9&gt;=YEAR(TODAY())-14,"1,75","1")))</f>
        <v>1</v>
      </c>
      <c r="G9" s="20" t="e">
        <f ca="1">E9*(-0.000000793954283*D9^4+0.000493457474*D9^3-0.1231642956*D9^2+16.0233664*D9+45.59224)/(F9*J9*500)</f>
        <v>#DIV/0!</v>
      </c>
      <c r="H9" s="20" t="e">
        <f ca="1">E9*(-0.00000255986906*D9^4+0.00116119212*D9^3-0.205352889*D9^2+17.3690866*D9+55.4261)/(500*1.25*J9*F9)</f>
        <v>#DIV/0!</v>
      </c>
      <c r="I9" s="30" t="e">
        <f ca="1">IF(C9="F",H9,G9)</f>
        <v>#DIV/0!</v>
      </c>
      <c r="J9" s="4"/>
      <c r="K9" s="6" t="str">
        <f ca="1">IFERROR(ROUNDUP(I9,0),"")</f>
        <v/>
      </c>
      <c r="L9" s="12"/>
    </row>
    <row r="10" spans="1:13" x14ac:dyDescent="0.3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</sheetData>
  <sheetProtection algorithmName="SHA-512" hashValue="K+UVkVcFUxE20YEhjbJEZ786/7M69+S8RlHpX9GbK5o9/UD/VI8Z7Q10Ujl78y+Ikzr3y57hWuh+ZTL9H711Og==" saltValue="6Tri8mXKx2zaPpDQ0h/ycw==" spinCount="100000" sheet="1" selectLockedCells="1"/>
  <mergeCells count="2">
    <mergeCell ref="B2:K2"/>
    <mergeCell ref="B7:K7"/>
  </mergeCells>
  <dataValidations count="1">
    <dataValidation type="list" allowBlank="1" showInputMessage="1" showErrorMessage="1" sqref="C4 C9" xr:uid="{9215FEAE-1C8F-4C9E-9CFA-418652033321}">
      <formula1>$A$3:$A$4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CA510-15A4-4EFB-A70F-53174316B63B}">
  <dimension ref="A1:K8"/>
  <sheetViews>
    <sheetView workbookViewId="0">
      <selection activeCell="E4" sqref="E4"/>
    </sheetView>
  </sheetViews>
  <sheetFormatPr baseColWidth="10" defaultRowHeight="14.4" x14ac:dyDescent="0.3"/>
  <cols>
    <col min="1" max="4" width="10.77734375" customWidth="1"/>
    <col min="5" max="5" width="9.77734375" customWidth="1"/>
    <col min="6" max="6" width="11.109375" hidden="1" customWidth="1"/>
    <col min="7" max="7" width="9.5546875" hidden="1" customWidth="1"/>
    <col min="8" max="8" width="8.109375" hidden="1" customWidth="1"/>
    <col min="9" max="9" width="5.6640625" hidden="1" customWidth="1"/>
    <col min="10" max="10" width="12.77734375" customWidth="1"/>
    <col min="11" max="11" width="13.88671875" customWidth="1"/>
  </cols>
  <sheetData>
    <row r="1" spans="1:11" ht="15" thickBot="1" x14ac:dyDescent="0.35"/>
    <row r="2" spans="1:11" x14ac:dyDescent="0.3">
      <c r="B2" s="48" t="s">
        <v>19</v>
      </c>
      <c r="C2" s="49"/>
      <c r="D2" s="49"/>
      <c r="E2" s="49"/>
      <c r="F2" s="49"/>
      <c r="G2" s="49"/>
      <c r="H2" s="49"/>
      <c r="I2" s="49"/>
      <c r="J2" s="50"/>
      <c r="K2" s="28"/>
    </row>
    <row r="3" spans="1:11" ht="28.8" x14ac:dyDescent="0.3">
      <c r="A3" s="33" t="s">
        <v>0</v>
      </c>
      <c r="B3" s="14" t="s">
        <v>1</v>
      </c>
      <c r="C3" s="15" t="s">
        <v>2</v>
      </c>
      <c r="D3" s="15" t="s">
        <v>3</v>
      </c>
      <c r="E3" s="16" t="s">
        <v>4</v>
      </c>
      <c r="F3" s="15" t="s">
        <v>5</v>
      </c>
      <c r="G3" s="16" t="s">
        <v>6</v>
      </c>
      <c r="H3" s="32" t="s">
        <v>7</v>
      </c>
      <c r="I3" s="32"/>
      <c r="J3" s="34" t="s">
        <v>8</v>
      </c>
      <c r="K3" s="28"/>
    </row>
    <row r="4" spans="1:11" ht="29.4" customHeight="1" thickBot="1" x14ac:dyDescent="0.35">
      <c r="A4" s="33" t="s">
        <v>9</v>
      </c>
      <c r="B4" s="41"/>
      <c r="C4" s="42"/>
      <c r="D4" s="1"/>
      <c r="E4" s="43"/>
      <c r="F4" s="19" t="str">
        <f ca="1">IF(AND(B4&gt;=YEAR(TODAY())-20,B4&lt;=YEAR(TODAY())-18),"1,25",IF(AND(B4&gt;=YEAR(TODAY())-17,B4&lt;=YEAR(TODAY())-15),"1,5",IF(B4&gt;=YEAR(TODAY())-14,"1,75","1")))</f>
        <v>1</v>
      </c>
      <c r="G4" s="35">
        <f ca="1">F4*E4*500/(-0.000000793954283*D4^4+0.000493457474*D4^3-0.1231642956*D4^2+16.0233664*D4+45.59224)</f>
        <v>0</v>
      </c>
      <c r="H4" s="36">
        <f ca="1">1.25*F4*E4*500/(-0.00000255986906*D4^4+0.00116119212*D4^3-0.205352889*D4^2+17.3690866*D4+55.4261)</f>
        <v>0</v>
      </c>
      <c r="I4" s="36"/>
      <c r="J4" s="37">
        <f ca="1">IF(C4="F",H4,G4)</f>
        <v>0</v>
      </c>
      <c r="K4" s="28"/>
    </row>
    <row r="5" spans="1:11" ht="28.8" x14ac:dyDescent="0.3">
      <c r="B5" s="14" t="s">
        <v>1</v>
      </c>
      <c r="C5" s="15" t="s">
        <v>2</v>
      </c>
      <c r="D5" s="15" t="s">
        <v>3</v>
      </c>
      <c r="E5" s="16" t="s">
        <v>4</v>
      </c>
      <c r="F5" s="15" t="s">
        <v>5</v>
      </c>
      <c r="G5" s="16" t="s">
        <v>6</v>
      </c>
      <c r="H5" s="32" t="s">
        <v>7</v>
      </c>
      <c r="I5" s="32"/>
      <c r="J5" s="34" t="s">
        <v>8</v>
      </c>
      <c r="K5" s="28"/>
    </row>
    <row r="6" spans="1:11" ht="32.4" customHeight="1" thickBot="1" x14ac:dyDescent="0.35">
      <c r="B6" s="41"/>
      <c r="C6" s="42"/>
      <c r="D6" s="1"/>
      <c r="E6" s="43"/>
      <c r="F6" s="19" t="str">
        <f ca="1">IF(AND(B6&gt;=YEAR(TODAY())-20,B6&lt;=YEAR(TODAY())-18),"1,25",IF(AND(B6&gt;=YEAR(TODAY())-17,B6&lt;=YEAR(TODAY())-15),"1,5",IF(B6&gt;=YEAR(TODAY())-14,"1,75","1")))</f>
        <v>1</v>
      </c>
      <c r="G6" s="35">
        <f t="shared" ref="G6" ca="1" si="0">F6*E6*500/(-0.000000793954283*D6^4+0.000493457474*D6^3-0.1231642956*D6^2+16.0233664*D6+45.59224)</f>
        <v>0</v>
      </c>
      <c r="H6" s="36">
        <f t="shared" ref="H6" ca="1" si="1">1.25*F6*E6*500/(-0.00000255986906*D6^4+0.00116119212*D6^3-0.205352889*D6^2+17.3690866*D6+55.4261)</f>
        <v>0</v>
      </c>
      <c r="I6" s="36"/>
      <c r="J6" s="37">
        <f t="shared" ref="J6" ca="1" si="2">IF(C6="F",H6,G6)</f>
        <v>0</v>
      </c>
      <c r="K6" s="28"/>
    </row>
    <row r="7" spans="1:11" ht="28.8" x14ac:dyDescent="0.3">
      <c r="B7" s="14" t="s">
        <v>1</v>
      </c>
      <c r="C7" s="15" t="s">
        <v>2</v>
      </c>
      <c r="D7" s="15" t="s">
        <v>3</v>
      </c>
      <c r="E7" s="16" t="s">
        <v>4</v>
      </c>
      <c r="F7" s="15" t="s">
        <v>5</v>
      </c>
      <c r="G7" s="16" t="s">
        <v>6</v>
      </c>
      <c r="H7" s="32" t="s">
        <v>7</v>
      </c>
      <c r="I7" s="32"/>
      <c r="J7" s="17" t="s">
        <v>8</v>
      </c>
      <c r="K7" s="38" t="s">
        <v>10</v>
      </c>
    </row>
    <row r="8" spans="1:11" ht="34.799999999999997" customHeight="1" thickBot="1" x14ac:dyDescent="0.35">
      <c r="B8" s="7"/>
      <c r="C8" s="8"/>
      <c r="D8" s="2"/>
      <c r="E8" s="9"/>
      <c r="F8" s="19" t="str">
        <f ca="1">IF(AND(B8&gt;=YEAR(TODAY())-20,B8&lt;=YEAR(TODAY())-18),"1,25",IF(AND(B8&gt;=YEAR(TODAY())-17,B8&lt;=YEAR(TODAY())-15),"1,5",IF(B8&gt;=YEAR(TODAY())-14,"1,75","1")))</f>
        <v>1</v>
      </c>
      <c r="G8" s="11">
        <f t="shared" ref="G8" ca="1" si="3">F8*E8*500/(-0.000000793954283*D8^4+0.000493457474*D8^3-0.1231642956*D8^2+16.0233664*D8+45.59224)</f>
        <v>0</v>
      </c>
      <c r="H8" s="39">
        <f t="shared" ref="H8" ca="1" si="4">1.25*F8*E8*500/(-0.00000255986906*D8^4+0.00116119212*D8^3-0.205352889*D8^2+17.3690866*D8+55.4261)</f>
        <v>0</v>
      </c>
      <c r="I8" s="39"/>
      <c r="J8" s="39">
        <f t="shared" ref="J8" ca="1" si="5">IF(C8="F",H8,G8)</f>
        <v>0</v>
      </c>
      <c r="K8" s="40">
        <f ca="1">J4+J6+J8</f>
        <v>0</v>
      </c>
    </row>
  </sheetData>
  <sheetProtection algorithmName="SHA-512" hashValue="40qYR53//L6oXWpjCPWdrkQ8xjCDJtWNUl2F70B1g/p0Ix8SQchkZ1Vz4tZcLGyyfqIn8ERWd9mvzvVQwof2qA==" saltValue="mHrJF/jl9v9MAeLyUVsZxA==" spinCount="100000" sheet="1" objects="1" scenarios="1" selectLockedCells="1"/>
  <mergeCells count="1">
    <mergeCell ref="B2:J2"/>
  </mergeCells>
  <dataValidations count="1">
    <dataValidation type="list" allowBlank="1" showInputMessage="1" showErrorMessage="1" sqref="C8 C6 C4" xr:uid="{743A0977-F60A-45AD-86F2-D46D4201DDA0}">
      <formula1>$A$3:$A$4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59193-53D0-4D36-A151-97BF52BCF649}">
  <dimension ref="A1:K8"/>
  <sheetViews>
    <sheetView workbookViewId="0">
      <selection activeCell="I8" sqref="I8"/>
    </sheetView>
  </sheetViews>
  <sheetFormatPr baseColWidth="10" defaultRowHeight="14.4" x14ac:dyDescent="0.3"/>
  <cols>
    <col min="1" max="1" width="11.5546875" style="44"/>
    <col min="5" max="5" width="11.44140625" customWidth="1"/>
    <col min="6" max="6" width="0.109375" hidden="1" customWidth="1"/>
    <col min="7" max="7" width="15.6640625" hidden="1" customWidth="1"/>
    <col min="8" max="8" width="23.88671875" hidden="1" customWidth="1"/>
  </cols>
  <sheetData>
    <row r="1" spans="1:11" ht="15" thickBot="1" x14ac:dyDescent="0.35"/>
    <row r="2" spans="1:11" ht="26.4" customHeight="1" x14ac:dyDescent="0.3">
      <c r="B2" s="45" t="s">
        <v>20</v>
      </c>
      <c r="C2" s="46"/>
      <c r="D2" s="46"/>
      <c r="E2" s="46"/>
      <c r="F2" s="46"/>
      <c r="G2" s="46"/>
      <c r="H2" s="46"/>
      <c r="I2" s="46"/>
      <c r="J2" s="51"/>
      <c r="K2" s="28"/>
    </row>
    <row r="3" spans="1:11" ht="35.4" customHeight="1" x14ac:dyDescent="0.3">
      <c r="A3" s="44" t="s">
        <v>0</v>
      </c>
      <c r="B3" s="14" t="s">
        <v>1</v>
      </c>
      <c r="C3" s="15" t="s">
        <v>2</v>
      </c>
      <c r="D3" s="15" t="s">
        <v>3</v>
      </c>
      <c r="E3" s="16" t="s">
        <v>4</v>
      </c>
      <c r="F3" s="15" t="s">
        <v>5</v>
      </c>
      <c r="G3" s="16" t="s">
        <v>6</v>
      </c>
      <c r="H3" s="16" t="s">
        <v>7</v>
      </c>
      <c r="I3" s="16" t="s">
        <v>11</v>
      </c>
      <c r="J3" s="34" t="s">
        <v>8</v>
      </c>
      <c r="K3" s="28"/>
    </row>
    <row r="4" spans="1:11" ht="36" customHeight="1" thickBot="1" x14ac:dyDescent="0.35">
      <c r="A4" s="44" t="s">
        <v>9</v>
      </c>
      <c r="B4" s="7"/>
      <c r="C4" s="8"/>
      <c r="D4" s="2"/>
      <c r="E4" s="9"/>
      <c r="F4" s="19" t="str">
        <f ca="1">IF(AND(B4&gt;=YEAR(TODAY())-20,B4&lt;=YEAR(TODAY())-18),"1,25",IF(AND(B4&gt;=YEAR(TODAY())-17,B4&lt;=YEAR(TODAY())-15),"1,5",IF(B4&gt;=YEAR(TODAY())-14,"1,75","1")))</f>
        <v>1</v>
      </c>
      <c r="G4" s="20">
        <f ca="1">F4*E4*I4*500/(-0.000000793954283*D4^4+0.000493457474*D4^3-0.1231642956*D4^2+16.0233664*D4+45.59224)</f>
        <v>0</v>
      </c>
      <c r="H4" s="20">
        <f ca="1">1.25*F4*I4*E4*500/(-0.00000255986906*D4^4+0.00116119212*D4^3-0.205352889*D4^2+17.3690866*D4+55.4261)</f>
        <v>0</v>
      </c>
      <c r="I4" s="3"/>
      <c r="J4" s="5">
        <f ca="1">IF(C4="F",H4,G4)</f>
        <v>0</v>
      </c>
      <c r="K4" s="28"/>
    </row>
    <row r="5" spans="1:11" ht="35.4" customHeight="1" x14ac:dyDescent="0.3">
      <c r="B5" s="14" t="s">
        <v>1</v>
      </c>
      <c r="C5" s="15" t="s">
        <v>2</v>
      </c>
      <c r="D5" s="15" t="s">
        <v>3</v>
      </c>
      <c r="E5" s="16" t="s">
        <v>4</v>
      </c>
      <c r="F5" s="15" t="s">
        <v>5</v>
      </c>
      <c r="G5" s="16" t="s">
        <v>6</v>
      </c>
      <c r="H5" s="16" t="s">
        <v>7</v>
      </c>
      <c r="I5" s="16" t="s">
        <v>11</v>
      </c>
      <c r="J5" s="34" t="s">
        <v>8</v>
      </c>
      <c r="K5" s="28"/>
    </row>
    <row r="6" spans="1:11" ht="36.6" customHeight="1" thickBot="1" x14ac:dyDescent="0.35">
      <c r="B6" s="7"/>
      <c r="C6" s="8"/>
      <c r="D6" s="2"/>
      <c r="E6" s="9"/>
      <c r="F6" s="19" t="str">
        <f ca="1">IF(AND(B6&gt;=YEAR(TODAY())-20,B6&lt;=YEAR(TODAY())-18),"1,25",IF(AND(B6&gt;=YEAR(TODAY())-17,B6&lt;=YEAR(TODAY())-15),"1,5",IF(B6&gt;=YEAR(TODAY())-14,"1,75","1")))</f>
        <v>1</v>
      </c>
      <c r="G6" s="20">
        <f ca="1">F6*E6*I6*500/(-0.000000793954283*D6^4+0.000493457474*D6^3-0.1231642956*D6^2+16.0233664*D6+45.59224)</f>
        <v>0</v>
      </c>
      <c r="H6" s="20">
        <f ca="1">1.25*F6*I6*E6*500/(-0.00000255986906*D6^4+0.00116119212*D6^3-0.205352889*D6^2+17.3690866*D6+55.4261)</f>
        <v>0</v>
      </c>
      <c r="I6" s="3"/>
      <c r="J6" s="5">
        <f ca="1">IF(C6="F",H6,G6)</f>
        <v>0</v>
      </c>
      <c r="K6" s="28"/>
    </row>
    <row r="7" spans="1:11" ht="34.799999999999997" customHeight="1" x14ac:dyDescent="0.3">
      <c r="B7" s="14" t="s">
        <v>1</v>
      </c>
      <c r="C7" s="15" t="s">
        <v>2</v>
      </c>
      <c r="D7" s="15" t="s">
        <v>3</v>
      </c>
      <c r="E7" s="16" t="s">
        <v>4</v>
      </c>
      <c r="F7" s="15" t="s">
        <v>5</v>
      </c>
      <c r="G7" s="16" t="s">
        <v>6</v>
      </c>
      <c r="H7" s="16" t="s">
        <v>7</v>
      </c>
      <c r="I7" s="16" t="s">
        <v>11</v>
      </c>
      <c r="J7" s="17" t="s">
        <v>8</v>
      </c>
      <c r="K7" s="38" t="s">
        <v>10</v>
      </c>
    </row>
    <row r="8" spans="1:11" ht="36.6" customHeight="1" thickBot="1" x14ac:dyDescent="0.35">
      <c r="B8" s="7"/>
      <c r="C8" s="8"/>
      <c r="D8" s="2"/>
      <c r="E8" s="9"/>
      <c r="F8" s="19" t="str">
        <f ca="1">IF(AND(B8&gt;=YEAR(TODAY())-20,B8&lt;=YEAR(TODAY())-18),"1,25",IF(AND(B8&gt;=YEAR(TODAY())-17,B8&lt;=YEAR(TODAY())-15),"1,5",IF(B8&gt;=YEAR(TODAY())-14,"1,75","1")))</f>
        <v>1</v>
      </c>
      <c r="G8" s="20">
        <f ca="1">F8*E8*I8*500/(-0.000000793954283*D8^4+0.000493457474*D8^3-0.1231642956*D8^2+16.0233664*D8+45.59224)</f>
        <v>0</v>
      </c>
      <c r="H8" s="20">
        <f ca="1">1.25*F8*I8*E8*500/(-0.00000255986906*D8^4+0.00116119212*D8^3-0.205352889*D8^2+17.3690866*D8+55.4261)</f>
        <v>0</v>
      </c>
      <c r="I8" s="3"/>
      <c r="J8" s="5">
        <f ca="1">IF(C8="F",H8,G8)</f>
        <v>0</v>
      </c>
      <c r="K8" s="40">
        <f ca="1">J4+J6+J8</f>
        <v>0</v>
      </c>
    </row>
  </sheetData>
  <sheetProtection algorithmName="SHA-512" hashValue="7gzZa9MbRaAPqhTX1ijhYgqeRe0lhHvWfIibfNI2ZSTLlurodiSRuU8HLUcQLPPHNwzsUZmijQQi7FbkPZdOVA==" saltValue="uLh3+hxhA4dOFb220I0vSQ==" spinCount="100000" sheet="1" selectLockedCells="1"/>
  <mergeCells count="1">
    <mergeCell ref="B2:J2"/>
  </mergeCells>
  <dataValidations count="1">
    <dataValidation type="list" allowBlank="1" showInputMessage="1" showErrorMessage="1" sqref="C4 C6 C8" xr:uid="{0F49A72F-A525-4DDF-B7B5-57662E17563D}">
      <formula1>$A$3:$A$4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Calculateur score individuel</vt:lpstr>
      <vt:lpstr>Calculateur score 1er pas</vt:lpstr>
      <vt:lpstr>calculateur score équipe</vt:lpstr>
      <vt:lpstr>Calculateur score équipe 1er 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Quérou</dc:creator>
  <cp:lastModifiedBy>Alexis Quérou</cp:lastModifiedBy>
  <dcterms:created xsi:type="dcterms:W3CDTF">2023-05-28T13:04:40Z</dcterms:created>
  <dcterms:modified xsi:type="dcterms:W3CDTF">2025-08-30T10:05:45Z</dcterms:modified>
</cp:coreProperties>
</file>